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120" yWindow="75" windowWidth="24915" windowHeight="12300" activeTab="1"/>
  </bookViews>
  <sheets>
    <sheet name="Anrufprognose" sheetId="1" r:id="rId1"/>
    <sheet name="Bedarfsberechnung" sheetId="2" r:id="rId2"/>
  </sheets>
  <functionGroups/>
  <calcPr calcId="125725" calcOnSave="0"/>
</workbook>
</file>

<file path=xl/calcChain.xml><?xml version="1.0" encoding="utf-8"?>
<calcChain xmlns="http://schemas.openxmlformats.org/spreadsheetml/2006/main">
  <c r="A6" i="2"/>
  <c r="A3" i="1"/>
  <c r="A7" i="2" s="1"/>
  <c r="H12" i="1" l="1"/>
  <c r="B16" i="2" s="1"/>
  <c r="C16" s="1"/>
  <c r="D16" s="1"/>
  <c r="E16" l="1"/>
  <c r="I16" s="1"/>
  <c r="H11" i="1"/>
  <c r="B15" i="2" s="1"/>
  <c r="C15" s="1"/>
  <c r="D15" s="1"/>
  <c r="H16" l="1"/>
  <c r="F16"/>
  <c r="G16"/>
  <c r="E15"/>
  <c r="G15" s="1"/>
  <c r="H10" i="1"/>
  <c r="B14" i="2" s="1"/>
  <c r="C14" s="1"/>
  <c r="D14" s="1"/>
  <c r="E14" l="1"/>
  <c r="G14" s="1"/>
  <c r="F15"/>
  <c r="H15"/>
  <c r="I15"/>
  <c r="H9" i="1"/>
  <c r="B13" i="2" l="1"/>
  <c r="C13" s="1"/>
  <c r="D13" s="1"/>
  <c r="E13" s="1"/>
  <c r="G13" s="1"/>
  <c r="H14"/>
  <c r="F14"/>
  <c r="I14"/>
  <c r="H8" i="1"/>
  <c r="B12" i="2" s="1"/>
  <c r="C12" s="1"/>
  <c r="D12" s="1"/>
  <c r="I13" l="1"/>
  <c r="H13"/>
  <c r="F13"/>
  <c r="E12"/>
  <c r="G12" s="1"/>
  <c r="H7" i="1"/>
  <c r="B11" i="2" s="1"/>
  <c r="C11" s="1"/>
  <c r="D11" s="1"/>
  <c r="E11" l="1"/>
  <c r="G11" s="1"/>
  <c r="F12"/>
  <c r="I12"/>
  <c r="H12"/>
  <c r="H6" i="1"/>
  <c r="B10" i="2" s="1"/>
  <c r="C10" s="1"/>
  <c r="D10" s="1"/>
  <c r="I11" l="1"/>
  <c r="H11"/>
  <c r="E10"/>
  <c r="G10" s="1"/>
  <c r="F11"/>
  <c r="H5" i="1"/>
  <c r="B9" i="2" s="1"/>
  <c r="C9" s="1"/>
  <c r="D9" s="1"/>
  <c r="H10" l="1"/>
  <c r="F10"/>
  <c r="I10"/>
  <c r="E9"/>
  <c r="G9" s="1"/>
  <c r="H4" i="1"/>
  <c r="B8" i="2" s="1"/>
  <c r="C8" s="1"/>
  <c r="D8" s="1"/>
  <c r="I9" l="1"/>
  <c r="H9"/>
  <c r="E8"/>
  <c r="G8" s="1"/>
  <c r="F9"/>
  <c r="H3" i="1"/>
  <c r="B7" i="2" s="1"/>
  <c r="C7" s="1"/>
  <c r="D7" s="1"/>
  <c r="H2" i="1"/>
  <c r="B6" i="2" s="1"/>
  <c r="C6" s="1"/>
  <c r="D6" s="1"/>
  <c r="A4" i="1"/>
  <c r="H8" i="2" l="1"/>
  <c r="A5" i="1"/>
  <c r="A8" i="2"/>
  <c r="F8"/>
  <c r="I8"/>
  <c r="E6"/>
  <c r="H6" s="1"/>
  <c r="E7"/>
  <c r="I7" s="1"/>
  <c r="F7" l="1"/>
  <c r="H7"/>
  <c r="A6" i="1"/>
  <c r="A9" i="2"/>
  <c r="G7"/>
  <c r="F6"/>
  <c r="G6"/>
  <c r="I6"/>
  <c r="A7" i="1" l="1"/>
  <c r="A10" i="2"/>
  <c r="A8" i="1" l="1"/>
  <c r="A11" i="2"/>
  <c r="A9" i="1" l="1"/>
  <c r="A12" i="2"/>
  <c r="A10" i="1" l="1"/>
  <c r="A13" i="2"/>
  <c r="A11" i="1" l="1"/>
  <c r="A14" i="2"/>
  <c r="A12" i="1" l="1"/>
  <c r="A16" i="2" s="1"/>
  <c r="A15"/>
</calcChain>
</file>

<file path=xl/sharedStrings.xml><?xml version="1.0" encoding="utf-8"?>
<sst xmlns="http://schemas.openxmlformats.org/spreadsheetml/2006/main" count="18" uniqueCount="17">
  <si>
    <t>Stunde</t>
  </si>
  <si>
    <t>Mittelwert</t>
  </si>
  <si>
    <t>Lambda [h^-1]</t>
  </si>
  <si>
    <t>Lambda [sec^-1]</t>
  </si>
  <si>
    <t>a</t>
  </si>
  <si>
    <t>N_min</t>
  </si>
  <si>
    <t>c_S</t>
  </si>
  <si>
    <t>ETS [sec]</t>
  </si>
  <si>
    <t>Mo1</t>
  </si>
  <si>
    <t>Mo2</t>
  </si>
  <si>
    <t>Mo3</t>
  </si>
  <si>
    <t>Mo4</t>
  </si>
  <si>
    <t>EW( N_min )</t>
  </si>
  <si>
    <t>EW( N_min+1 )</t>
  </si>
  <si>
    <t>EW( N_min+2 )</t>
  </si>
  <si>
    <t>EW( N_min+3 )</t>
  </si>
  <si>
    <t>Erwartete Wartezeit in Abhängigkeit der Agentenzahl [sec]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</si>
</sst>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7" fontId="0" fillId="0" borderId="0" xfId="0" applyNumberFormat="1"/>
    <xf numFmtId="16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</cellXfs>
  <cellStyles count="2">
    <cellStyle name="Gut" xfId="1" builtinId="26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29"/>
  <sheetViews>
    <sheetView zoomScale="110" zoomScaleNormal="110" workbookViewId="0">
      <selection activeCell="B3" sqref="B3"/>
    </sheetView>
  </sheetViews>
  <sheetFormatPr baseColWidth="10" defaultRowHeight="15"/>
  <cols>
    <col min="2" max="2" width="17.7109375" customWidth="1"/>
  </cols>
  <sheetData>
    <row r="1" spans="1:8">
      <c r="A1" t="s">
        <v>0</v>
      </c>
      <c r="B1" t="s">
        <v>8</v>
      </c>
      <c r="C1" t="s">
        <v>9</v>
      </c>
      <c r="D1" t="s">
        <v>10</v>
      </c>
      <c r="E1" t="s">
        <v>11</v>
      </c>
      <c r="H1" t="s">
        <v>1</v>
      </c>
    </row>
    <row r="2" spans="1:8">
      <c r="A2">
        <v>8</v>
      </c>
      <c r="B2">
        <v>7</v>
      </c>
      <c r="C2">
        <v>5</v>
      </c>
      <c r="D2">
        <v>6</v>
      </c>
      <c r="E2">
        <v>7</v>
      </c>
      <c r="H2" s="7">
        <f t="shared" ref="H2:H12" si="0">AVERAGE(B2:F2)</f>
        <v>6.25</v>
      </c>
    </row>
    <row r="3" spans="1:8">
      <c r="A3">
        <f t="shared" ref="A3:A12" si="1">A2+1</f>
        <v>9</v>
      </c>
      <c r="B3">
        <v>15</v>
      </c>
      <c r="C3">
        <v>17</v>
      </c>
      <c r="D3">
        <v>17</v>
      </c>
      <c r="E3">
        <v>18</v>
      </c>
      <c r="H3" s="7">
        <f t="shared" si="0"/>
        <v>16.75</v>
      </c>
    </row>
    <row r="4" spans="1:8">
      <c r="A4">
        <f t="shared" si="1"/>
        <v>10</v>
      </c>
      <c r="B4">
        <v>28</v>
      </c>
      <c r="C4">
        <v>35</v>
      </c>
      <c r="D4">
        <v>25</v>
      </c>
      <c r="E4">
        <v>35</v>
      </c>
      <c r="H4" s="7">
        <f t="shared" si="0"/>
        <v>30.75</v>
      </c>
    </row>
    <row r="5" spans="1:8">
      <c r="A5">
        <f t="shared" si="1"/>
        <v>11</v>
      </c>
      <c r="B5">
        <v>46</v>
      </c>
      <c r="C5">
        <v>42</v>
      </c>
      <c r="D5">
        <v>37</v>
      </c>
      <c r="E5">
        <v>29</v>
      </c>
      <c r="H5" s="7">
        <f t="shared" si="0"/>
        <v>38.5</v>
      </c>
    </row>
    <row r="6" spans="1:8">
      <c r="A6">
        <f t="shared" si="1"/>
        <v>12</v>
      </c>
      <c r="B6">
        <v>45</v>
      </c>
      <c r="C6">
        <v>45</v>
      </c>
      <c r="D6">
        <v>42</v>
      </c>
      <c r="E6">
        <v>53</v>
      </c>
      <c r="H6" s="7">
        <f t="shared" si="0"/>
        <v>46.25</v>
      </c>
    </row>
    <row r="7" spans="1:8">
      <c r="A7">
        <f t="shared" si="1"/>
        <v>13</v>
      </c>
      <c r="B7">
        <v>32</v>
      </c>
      <c r="C7">
        <v>29</v>
      </c>
      <c r="D7">
        <v>29</v>
      </c>
      <c r="E7">
        <v>31</v>
      </c>
      <c r="H7" s="7">
        <f t="shared" si="0"/>
        <v>30.25</v>
      </c>
    </row>
    <row r="8" spans="1:8">
      <c r="A8">
        <f t="shared" si="1"/>
        <v>14</v>
      </c>
      <c r="B8">
        <v>35</v>
      </c>
      <c r="C8">
        <v>35</v>
      </c>
      <c r="D8">
        <v>43</v>
      </c>
      <c r="E8">
        <v>37</v>
      </c>
      <c r="H8" s="7">
        <f t="shared" si="0"/>
        <v>37.5</v>
      </c>
    </row>
    <row r="9" spans="1:8">
      <c r="A9">
        <f t="shared" si="1"/>
        <v>15</v>
      </c>
      <c r="B9">
        <v>36</v>
      </c>
      <c r="C9">
        <v>36</v>
      </c>
      <c r="D9">
        <v>38</v>
      </c>
      <c r="E9">
        <v>39</v>
      </c>
      <c r="H9" s="7">
        <f t="shared" si="0"/>
        <v>37.25</v>
      </c>
    </row>
    <row r="10" spans="1:8">
      <c r="A10">
        <f t="shared" si="1"/>
        <v>16</v>
      </c>
      <c r="B10">
        <v>24</v>
      </c>
      <c r="C10">
        <v>20</v>
      </c>
      <c r="D10">
        <v>20</v>
      </c>
      <c r="E10">
        <v>21</v>
      </c>
      <c r="H10" s="7">
        <f t="shared" si="0"/>
        <v>21.25</v>
      </c>
    </row>
    <row r="11" spans="1:8">
      <c r="A11">
        <f t="shared" si="1"/>
        <v>17</v>
      </c>
      <c r="B11">
        <v>6</v>
      </c>
      <c r="C11">
        <v>7</v>
      </c>
      <c r="D11">
        <v>7</v>
      </c>
      <c r="E11">
        <v>6</v>
      </c>
      <c r="H11" s="7">
        <f t="shared" si="0"/>
        <v>6.5</v>
      </c>
    </row>
    <row r="12" spans="1:8">
      <c r="A12">
        <f t="shared" si="1"/>
        <v>18</v>
      </c>
      <c r="B12">
        <v>6</v>
      </c>
      <c r="C12">
        <v>4</v>
      </c>
      <c r="D12">
        <v>6</v>
      </c>
      <c r="E12">
        <v>2</v>
      </c>
      <c r="H12" s="7">
        <f t="shared" si="0"/>
        <v>4.5</v>
      </c>
    </row>
    <row r="19" spans="8:8">
      <c r="H19" s="5"/>
    </row>
    <row r="20" spans="8:8">
      <c r="H20" s="5"/>
    </row>
    <row r="28" spans="8:8">
      <c r="H28" s="6"/>
    </row>
    <row r="29" spans="8:8">
      <c r="H29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16"/>
  <sheetViews>
    <sheetView tabSelected="1" zoomScale="120" zoomScaleNormal="120" workbookViewId="0">
      <selection activeCell="E19" sqref="E19"/>
    </sheetView>
  </sheetViews>
  <sheetFormatPr baseColWidth="10" defaultRowHeight="15"/>
  <cols>
    <col min="1" max="1" width="10" customWidth="1"/>
    <col min="2" max="3" width="14.7109375" customWidth="1"/>
    <col min="4" max="4" width="9.42578125" customWidth="1"/>
    <col min="5" max="5" width="9.5703125" customWidth="1"/>
    <col min="6" max="6" width="25.42578125" customWidth="1"/>
    <col min="7" max="9" width="14.7109375" customWidth="1"/>
  </cols>
  <sheetData>
    <row r="1" spans="1:9">
      <c r="A1" t="s">
        <v>7</v>
      </c>
      <c r="B1">
        <v>600</v>
      </c>
    </row>
    <row r="2" spans="1:9">
      <c r="A2" t="s">
        <v>6</v>
      </c>
      <c r="B2">
        <v>0.5</v>
      </c>
    </row>
    <row r="3" spans="1:9">
      <c r="F3" s="9" t="s">
        <v>16</v>
      </c>
    </row>
    <row r="5" spans="1:9">
      <c r="A5" s="8" t="s">
        <v>0</v>
      </c>
      <c r="B5" s="8" t="s">
        <v>2</v>
      </c>
      <c r="C5" s="8" t="s">
        <v>3</v>
      </c>
      <c r="D5" s="8" t="s">
        <v>4</v>
      </c>
      <c r="E5" s="8" t="s">
        <v>5</v>
      </c>
      <c r="F5" s="10" t="s">
        <v>12</v>
      </c>
      <c r="G5" s="10" t="s">
        <v>13</v>
      </c>
      <c r="H5" s="10" t="s">
        <v>14</v>
      </c>
      <c r="I5" s="10" t="s">
        <v>15</v>
      </c>
    </row>
    <row r="6" spans="1:9">
      <c r="A6" s="1">
        <f>Anrufprognose!A2</f>
        <v>8</v>
      </c>
      <c r="B6" s="2">
        <f>Anrufprognose!H2</f>
        <v>6.25</v>
      </c>
      <c r="C6" s="4">
        <f>B6/3600</f>
        <v>1.736111111111111E-3</v>
      </c>
      <c r="D6" s="3">
        <f>C6*$B$1</f>
        <v>1.0416666666666665</v>
      </c>
      <c r="E6" s="1">
        <f>ROUNDUP(D6,0)</f>
        <v>2</v>
      </c>
      <c r="F6" s="11">
        <f>(1+$B$2^2)/2*($D6/($E6+0))^(SQRT(2*($E6+1+0))-1)/(($E6+0)*(1-($D6/($E6+0))))*$B$1</f>
        <v>152.01010125535691</v>
      </c>
      <c r="G6" s="12">
        <f>(1+$B$2^2)/2*($D6/($E6+1))^(SQRT(2*($E6+1+1))-1)/(($E6+1)*(1-($D6/($E6+1))))*$B$1</f>
        <v>27.68082093857285</v>
      </c>
      <c r="H6" s="11">
        <f>(1+$B$2^2)/2*($D6/($E6+2))^(SQRT(2*($E6+1+2))-1)/(($E6+2)*(1-($D6/($E6+2))))*$B$1</f>
        <v>6.9103144178551466</v>
      </c>
      <c r="I6" s="11">
        <f>(1+$B$2^2)/2*($D6/($E6+3))^(SQRT(2*($E6+1+3))-1)/(($E6+3)*(1-($D6/($E6+3))))*$B$1</f>
        <v>1.9855063064868519</v>
      </c>
    </row>
    <row r="7" spans="1:9">
      <c r="A7" s="1">
        <f>Anrufprognose!A3</f>
        <v>9</v>
      </c>
      <c r="B7" s="2">
        <f>Anrufprognose!H3</f>
        <v>16.75</v>
      </c>
      <c r="C7" s="4">
        <f t="shared" ref="C7:C16" si="0">B7/3600</f>
        <v>4.6527777777777774E-3</v>
      </c>
      <c r="D7" s="3">
        <f t="shared" ref="D7:D16" si="1">C7*$B$1</f>
        <v>2.7916666666666665</v>
      </c>
      <c r="E7" s="1">
        <f t="shared" ref="E7:E16" si="2">ROUNDUP(D7,0)</f>
        <v>3</v>
      </c>
      <c r="F7" s="11">
        <f t="shared" ref="F7:F16" si="3">(1+$B$2^2)/2*($D7/($E7+0))^(SQRT(2*($E7+1+0))-1)/(($E7+0)*(1-($D7/($E7+0))))*$B$1</f>
        <v>1578.0475671615141</v>
      </c>
      <c r="G7" s="11">
        <f t="shared" ref="G7:G16" si="4">(1+$B$2^2)/2*($D7/($E7+1))^(SQRT(2*($E7+1+1))-1)/(($E7+1)*(1-($D7/($E7+1))))*$B$1</f>
        <v>142.59505321976098</v>
      </c>
      <c r="H7" s="12">
        <f t="shared" ref="H7:H16" si="5">(1+$B$2^2)/2*($D7/($E7+2))^(SQRT(2*($E7+1+2))-1)/(($E7+2)*(1-($D7/($E7+2))))*$B$1</f>
        <v>40.391189581458505</v>
      </c>
      <c r="I7" s="11">
        <f t="shared" ref="I7:I16" si="6">(1+$B$2^2)/2*($D7/($E7+3))^(SQRT(2*($E7+1+3))-1)/(($E7+3)*(1-($D7/($E7+3))))*$B$1</f>
        <v>14.346064731559355</v>
      </c>
    </row>
    <row r="8" spans="1:9">
      <c r="A8" s="1">
        <f>Anrufprognose!A4</f>
        <v>10</v>
      </c>
      <c r="B8" s="2">
        <f>Anrufprognose!H4</f>
        <v>30.75</v>
      </c>
      <c r="C8" s="4">
        <f t="shared" si="0"/>
        <v>8.5416666666666662E-3</v>
      </c>
      <c r="D8" s="3">
        <f t="shared" si="1"/>
        <v>5.125</v>
      </c>
      <c r="E8" s="1">
        <f t="shared" si="2"/>
        <v>6</v>
      </c>
      <c r="F8" s="11">
        <f t="shared" si="3"/>
        <v>278.18680802996477</v>
      </c>
      <c r="G8" s="11">
        <f t="shared" si="4"/>
        <v>78.490570335276942</v>
      </c>
      <c r="H8" s="12">
        <f t="shared" si="5"/>
        <v>30.780757267531381</v>
      </c>
      <c r="I8" s="11">
        <f t="shared" si="6"/>
        <v>13.697882489626972</v>
      </c>
    </row>
    <row r="9" spans="1:9">
      <c r="A9" s="1">
        <f>Anrufprognose!A5</f>
        <v>11</v>
      </c>
      <c r="B9" s="2">
        <f>Anrufprognose!H5</f>
        <v>38.5</v>
      </c>
      <c r="C9" s="4">
        <f t="shared" si="0"/>
        <v>1.0694444444444444E-2</v>
      </c>
      <c r="D9" s="3">
        <f t="shared" si="1"/>
        <v>6.4166666666666661</v>
      </c>
      <c r="E9" s="1">
        <f t="shared" si="2"/>
        <v>7</v>
      </c>
      <c r="F9" s="11">
        <f t="shared" si="3"/>
        <v>495.1636904761902</v>
      </c>
      <c r="G9" s="11">
        <f t="shared" si="4"/>
        <v>115.84495921119213</v>
      </c>
      <c r="H9" s="12">
        <f t="shared" si="5"/>
        <v>44.841420557526043</v>
      </c>
      <c r="I9" s="11">
        <f t="shared" si="6"/>
        <v>20.353351045913282</v>
      </c>
    </row>
    <row r="10" spans="1:9">
      <c r="A10" s="1">
        <f>Anrufprognose!A6</f>
        <v>12</v>
      </c>
      <c r="B10" s="2">
        <f>Anrufprognose!H6</f>
        <v>46.25</v>
      </c>
      <c r="C10" s="4">
        <f t="shared" si="0"/>
        <v>1.2847222222222222E-2</v>
      </c>
      <c r="D10" s="3">
        <f t="shared" si="1"/>
        <v>7.708333333333333</v>
      </c>
      <c r="E10" s="1">
        <f t="shared" si="2"/>
        <v>8</v>
      </c>
      <c r="F10" s="11">
        <f t="shared" si="3"/>
        <v>1139.8358060374644</v>
      </c>
      <c r="G10" s="11">
        <f t="shared" si="4"/>
        <v>169.53855812706161</v>
      </c>
      <c r="H10" s="11">
        <f t="shared" si="5"/>
        <v>62.620570304210247</v>
      </c>
      <c r="I10" s="12">
        <f t="shared" si="6"/>
        <v>28.476554724071359</v>
      </c>
    </row>
    <row r="11" spans="1:9">
      <c r="A11" s="1">
        <f>Anrufprognose!A7</f>
        <v>13</v>
      </c>
      <c r="B11" s="2">
        <f>Anrufprognose!H7</f>
        <v>30.25</v>
      </c>
      <c r="C11" s="4">
        <f t="shared" si="0"/>
        <v>8.4027777777777781E-3</v>
      </c>
      <c r="D11" s="3">
        <f t="shared" si="1"/>
        <v>5.041666666666667</v>
      </c>
      <c r="E11" s="1">
        <f t="shared" si="2"/>
        <v>6</v>
      </c>
      <c r="F11" s="11">
        <f t="shared" si="3"/>
        <v>242.83322029640408</v>
      </c>
      <c r="G11" s="11">
        <f t="shared" si="4"/>
        <v>71.543950501933281</v>
      </c>
      <c r="H11" s="12">
        <f t="shared" si="5"/>
        <v>28.365032133985572</v>
      </c>
      <c r="I11" s="11">
        <f t="shared" si="6"/>
        <v>12.667533757796276</v>
      </c>
    </row>
    <row r="12" spans="1:9">
      <c r="A12" s="1">
        <f>Anrufprognose!A8</f>
        <v>14</v>
      </c>
      <c r="B12" s="2">
        <f>Anrufprognose!H8</f>
        <v>37.5</v>
      </c>
      <c r="C12" s="4">
        <f t="shared" si="0"/>
        <v>1.0416666666666666E-2</v>
      </c>
      <c r="D12" s="3">
        <f t="shared" si="1"/>
        <v>6.25</v>
      </c>
      <c r="E12" s="1">
        <f t="shared" si="2"/>
        <v>7</v>
      </c>
      <c r="F12" s="11">
        <f t="shared" si="3"/>
        <v>355.89012390670575</v>
      </c>
      <c r="G12" s="11">
        <f t="shared" si="4"/>
        <v>96.238713630337955</v>
      </c>
      <c r="H12" s="12">
        <f t="shared" si="5"/>
        <v>38.445230685155529</v>
      </c>
      <c r="I12" s="11">
        <f t="shared" si="6"/>
        <v>17.648686925312553</v>
      </c>
    </row>
    <row r="13" spans="1:9">
      <c r="A13" s="1">
        <f>Anrufprognose!A9</f>
        <v>15</v>
      </c>
      <c r="B13" s="2">
        <f>Anrufprognose!H9</f>
        <v>37.25</v>
      </c>
      <c r="C13" s="4">
        <f t="shared" si="0"/>
        <v>1.0347222222222223E-2</v>
      </c>
      <c r="D13" s="3">
        <f t="shared" si="1"/>
        <v>6.2083333333333339</v>
      </c>
      <c r="E13" s="1">
        <f t="shared" si="2"/>
        <v>7</v>
      </c>
      <c r="F13" s="11">
        <f t="shared" si="3"/>
        <v>330.46073810163193</v>
      </c>
      <c r="G13" s="11">
        <f t="shared" si="4"/>
        <v>91.983684852706389</v>
      </c>
      <c r="H13" s="12">
        <f t="shared" si="5"/>
        <v>37.001990009367269</v>
      </c>
      <c r="I13" s="11">
        <f t="shared" si="6"/>
        <v>17.029146942604552</v>
      </c>
    </row>
    <row r="14" spans="1:9">
      <c r="A14" s="1">
        <f>Anrufprognose!A10</f>
        <v>16</v>
      </c>
      <c r="B14" s="2">
        <f>Anrufprognose!H10</f>
        <v>21.25</v>
      </c>
      <c r="C14" s="4">
        <f t="shared" si="0"/>
        <v>5.9027777777777776E-3</v>
      </c>
      <c r="D14" s="3">
        <f t="shared" si="1"/>
        <v>3.5416666666666665</v>
      </c>
      <c r="E14" s="1">
        <f t="shared" si="2"/>
        <v>4</v>
      </c>
      <c r="F14" s="11">
        <f t="shared" si="3"/>
        <v>628.88098119294386</v>
      </c>
      <c r="G14" s="11">
        <f t="shared" si="4"/>
        <v>109.93725517988501</v>
      </c>
      <c r="H14" s="12">
        <f t="shared" si="5"/>
        <v>35.950561499988737</v>
      </c>
      <c r="I14" s="11">
        <f t="shared" si="6"/>
        <v>14.044081757057381</v>
      </c>
    </row>
    <row r="15" spans="1:9">
      <c r="A15" s="1">
        <f>Anrufprognose!A11</f>
        <v>17</v>
      </c>
      <c r="B15" s="2">
        <f>Anrufprognose!H11</f>
        <v>6.5</v>
      </c>
      <c r="C15" s="4">
        <f t="shared" si="0"/>
        <v>1.8055555555555555E-3</v>
      </c>
      <c r="D15" s="3">
        <f t="shared" si="1"/>
        <v>1.0833333333333333</v>
      </c>
      <c r="E15" s="1">
        <f t="shared" si="2"/>
        <v>2</v>
      </c>
      <c r="F15" s="11">
        <f t="shared" si="3"/>
        <v>168.21598156194119</v>
      </c>
      <c r="G15" s="12">
        <f t="shared" si="4"/>
        <v>30.385277838978766</v>
      </c>
      <c r="H15" s="11">
        <f t="shared" si="5"/>
        <v>7.6293743669298282</v>
      </c>
      <c r="I15" s="11">
        <f t="shared" si="6"/>
        <v>2.2102372878060792</v>
      </c>
    </row>
    <row r="16" spans="1:9">
      <c r="A16" s="1">
        <f>Anrufprognose!A12</f>
        <v>18</v>
      </c>
      <c r="B16" s="2">
        <f>Anrufprognose!H12</f>
        <v>4.5</v>
      </c>
      <c r="C16" s="4">
        <f t="shared" si="0"/>
        <v>1.25E-3</v>
      </c>
      <c r="D16" s="3">
        <f t="shared" si="1"/>
        <v>0.75</v>
      </c>
      <c r="E16" s="1">
        <f t="shared" si="2"/>
        <v>1</v>
      </c>
      <c r="F16" s="11">
        <f t="shared" si="3"/>
        <v>1125</v>
      </c>
      <c r="G16" s="11">
        <f t="shared" si="4"/>
        <v>72.390895085368072</v>
      </c>
      <c r="H16" s="12">
        <f t="shared" si="5"/>
        <v>13.213745281358142</v>
      </c>
      <c r="I16" s="11">
        <f t="shared" si="6"/>
        <v>3.0915394899971118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Anrufprognose</vt:lpstr>
      <vt:lpstr>Bedarfsberechnung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</cp:lastModifiedBy>
  <dcterms:created xsi:type="dcterms:W3CDTF">2014-02-26T09:34:42Z</dcterms:created>
  <dcterms:modified xsi:type="dcterms:W3CDTF">2015-07-01T04:56:48Z</dcterms:modified>
</cp:coreProperties>
</file>